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stormohanan/Desktop/TSH Files/TSH Financials/2021 /"/>
    </mc:Choice>
  </mc:AlternateContent>
  <xr:revisionPtr revIDLastSave="0" documentId="8_{81B70576-F9B9-C04C-AA04-08241A82F25A}" xr6:coauthVersionLast="47" xr6:coauthVersionMax="47" xr10:uidLastSave="{00000000-0000-0000-0000-000000000000}"/>
  <bookViews>
    <workbookView xWindow="0" yWindow="0" windowWidth="51200" windowHeight="28800" xr2:uid="{36E5B419-653C-184F-B5B2-D833874B8957}"/>
  </bookViews>
  <sheets>
    <sheet name="TSH 2020 Financial Summary" sheetId="2" r:id="rId1"/>
    <sheet name="TSH 2014-2019 Financial 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2" l="1"/>
  <c r="C54" i="2"/>
  <c r="C43" i="2"/>
  <c r="C41" i="2"/>
  <c r="E38" i="2"/>
  <c r="E43" i="2" s="1"/>
  <c r="E29" i="2"/>
  <c r="C29" i="2"/>
  <c r="C12" i="2"/>
  <c r="C5" i="2"/>
  <c r="E2" i="2"/>
  <c r="E14" i="2" s="1"/>
  <c r="C2" i="2"/>
  <c r="C14" i="2" s="1"/>
  <c r="E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Caleb Unni</author>
    <author>tc={8E93EA89-7159-CD41-9038-3D7F6C627D11}</author>
    <author>tc={47A7119A-F9F5-1646-8160-8B0E81F6C1F6}</author>
  </authors>
  <commentList>
    <comment ref="B2" authorId="0" shapeId="0" xr:uid="{E07984B2-E149-EF4E-A967-4DF0DD3289D9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(TK+LC+PM +VC +CU (CU only starts end of 2017)</t>
        </r>
      </text>
    </comment>
    <comment ref="B5" authorId="0" shapeId="0" xr:uid="{2C49C7E5-24A0-9F45-9773-C2A648CEFACC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Includes parsonage electric
</t>
        </r>
      </text>
    </comment>
    <comment ref="B7" authorId="0" shapeId="0" xr:uid="{719CC29D-C1B2-EC41-B3A5-EE47BF3C7887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Fees and Subscriptions included</t>
        </r>
      </text>
    </comment>
    <comment ref="E38" authorId="1" shapeId="0" xr:uid="{8E93EA89-7159-CD41-9038-3D7F6C627D1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combination of Tithes &amp; Offerings given by mail/in-person and online</t>
      </text>
    </comment>
    <comment ref="E39" authorId="2" shapeId="0" xr:uid="{47A7119A-F9F5-1646-8160-8B0E81F6C1F6}">
      <text>
        <t>[Threaded comment]
Your version of Excel allows you to read this threaded comment; however, any edits to it will get removed if the file is opened in a newer version of Excel. Learn more: https://go.microsoft.com/fwlink/?linkid=870924
Comment:
    Out of this total, $9,150 was International and $2,655 was Domestic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Caleb Unni</author>
  </authors>
  <commentList>
    <comment ref="A9" authorId="0" shapeId="0" xr:uid="{0A30233A-8C39-0D40-A565-E6B4D1B176BB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(TK+LC+PM +VC +CU (CU only starts end of 2017)</t>
        </r>
      </text>
    </comment>
    <comment ref="A12" authorId="0" shapeId="0" xr:uid="{2F86186B-9D1C-D549-A4A3-05766EFF2437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Includes parsonage electric
</t>
        </r>
      </text>
    </comment>
    <comment ref="A14" authorId="0" shapeId="0" xr:uid="{571335DB-4250-A749-8F69-B37D0E0A0067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Public Storage rent included</t>
        </r>
      </text>
    </comment>
    <comment ref="A15" authorId="0" shapeId="0" xr:uid="{3B445AE3-5CE2-CE45-BB0D-7365E0EF8669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Fees and Subscriptions included</t>
        </r>
      </text>
    </comment>
    <comment ref="B15" authorId="0" shapeId="0" xr:uid="{CBEEF09B-7432-8740-B5F0-ED9F85C82198}">
      <text>
        <r>
          <rPr>
            <b/>
            <sz val="9"/>
            <color indexed="81"/>
            <rFont val="Tahoma"/>
            <family val="2"/>
          </rPr>
          <t>Caleb Unni:</t>
        </r>
        <r>
          <rPr>
            <sz val="9"/>
            <color indexed="81"/>
            <rFont val="Tahoma"/>
            <family val="2"/>
          </rPr>
          <t xml:space="preserve">
Hardware included here</t>
        </r>
      </text>
    </comment>
    <comment ref="A17" authorId="0" shapeId="0" xr:uid="{29A01CE6-6C02-C94A-A077-98355D8603AF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Food bank, conferences, travel, reimbursement, repairs and maintenance included</t>
        </r>
      </text>
    </comment>
    <comment ref="B17" authorId="0" shapeId="0" xr:uid="{5CFDC533-4249-AA42-80B3-7D947B551C2B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Food bank and travel included</t>
        </r>
      </text>
    </comment>
    <comment ref="A24" authorId="0" shapeId="0" xr:uid="{7F8D5A2C-80FE-6444-B992-46A03B6ED834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EX: Whole Foods, Pizza Places, Refreshments on Sunday's, plus Building expense</t>
        </r>
      </text>
    </comment>
    <comment ref="F24" authorId="0" shapeId="0" xr:uid="{4E6A60E6-9B5A-FA47-BCD0-3C826EDFA84D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Funds in MISC</t>
        </r>
      </text>
    </comment>
    <comment ref="A26" authorId="0" shapeId="0" xr:uid="{0829A7AF-4865-C84A-824D-D3AA60DCD030}">
      <text>
        <r>
          <rPr>
            <b/>
            <sz val="9"/>
            <color rgb="FF000000"/>
            <rFont val="Tahoma"/>
            <family val="2"/>
          </rPr>
          <t>Caleb Unni: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Mistake in old QB: Audio/Computer is really Arty offering from TSH </t>
        </r>
      </text>
    </comment>
  </commentList>
</comments>
</file>

<file path=xl/sharedStrings.xml><?xml version="1.0" encoding="utf-8"?>
<sst xmlns="http://schemas.openxmlformats.org/spreadsheetml/2006/main" count="112" uniqueCount="95">
  <si>
    <t>TSH Donations</t>
  </si>
  <si>
    <t>Tithes &amp; Offerings</t>
  </si>
  <si>
    <t>International Missions</t>
  </si>
  <si>
    <t>Domestic Missions (includes Food Pantry)</t>
  </si>
  <si>
    <t>MISC (can be building fund, reimbursement, etc)</t>
  </si>
  <si>
    <t>Total Income</t>
  </si>
  <si>
    <t>TSH Expenses</t>
  </si>
  <si>
    <t>Liability Insurance</t>
  </si>
  <si>
    <t>Electric (Eversource)</t>
  </si>
  <si>
    <t>National Grid and Overall Utilities</t>
  </si>
  <si>
    <t>Rent</t>
  </si>
  <si>
    <t>Office Supplies &amp; Advertising</t>
  </si>
  <si>
    <t>Trash</t>
  </si>
  <si>
    <t>Misc - reimbursements, repairs, maintenance, etc</t>
  </si>
  <si>
    <t>Vehicle repair for members of TSH</t>
  </si>
  <si>
    <t>Professional (Legal and Bank)</t>
  </si>
  <si>
    <t>VBS &amp; Teaching Material</t>
  </si>
  <si>
    <t>Postage &amp; Shipping</t>
  </si>
  <si>
    <t>Media Supplies</t>
  </si>
  <si>
    <t>Fellowship Expense</t>
  </si>
  <si>
    <t>Domestic Missions &amp; Ministry</t>
  </si>
  <si>
    <t>Benevolence &amp; Guest Ministry Expenses</t>
  </si>
  <si>
    <t>Total Expenses</t>
  </si>
  <si>
    <t>Net Income</t>
  </si>
  <si>
    <t>Beginning of Year Balance-TSH Accounts @ Citizen's</t>
  </si>
  <si>
    <t>Jan-01-2019</t>
  </si>
  <si>
    <t>Jan-01-2020</t>
  </si>
  <si>
    <t>Business Checking</t>
  </si>
  <si>
    <t>Business Savings</t>
  </si>
  <si>
    <t>Business Money Market</t>
  </si>
  <si>
    <t>Global Outreach (Israel Outreach)</t>
  </si>
  <si>
    <t>Cash Assets</t>
  </si>
  <si>
    <t>Woburn Veterans of US Armed Forces</t>
  </si>
  <si>
    <t xml:space="preserve">MSPCA (Creation Mandate) </t>
  </si>
  <si>
    <t>Local Benevolence (Mercy Ministry)</t>
  </si>
  <si>
    <t>International Missions + TRORB (The Repairers of the Breach, India)</t>
  </si>
  <si>
    <t xml:space="preserve"> Mission Organizations supported by TSH</t>
  </si>
  <si>
    <t xml:space="preserve"> 2018 Giving</t>
  </si>
  <si>
    <t xml:space="preserve"> 2019 Giving</t>
  </si>
  <si>
    <t>TROTB , India</t>
  </si>
  <si>
    <t>Voice of the Gospel, India</t>
  </si>
  <si>
    <t>Living Word, Thailand</t>
  </si>
  <si>
    <t>Arthur Rawding (TSH Missionary), Latvia</t>
  </si>
  <si>
    <t>Council of Social Concern, Woburn, MA</t>
  </si>
  <si>
    <t>Teen Challenge, Boston, MA</t>
  </si>
  <si>
    <t>Total TSH support with TROTB</t>
  </si>
  <si>
    <t>Total TSH (only)</t>
  </si>
  <si>
    <t>Parsonage &amp; Support-Staff</t>
  </si>
  <si>
    <t>Cable &amp; Internet (Church-Webworks and Comcast)</t>
  </si>
  <si>
    <t>Phone &amp; Communications</t>
  </si>
  <si>
    <t>2019 Expenses</t>
  </si>
  <si>
    <t>2019 Comments</t>
  </si>
  <si>
    <t>2020 Expenses</t>
  </si>
  <si>
    <t>2020 Comments</t>
  </si>
  <si>
    <t>Ministry Operations</t>
  </si>
  <si>
    <t>Payroll + Cummings Rents +  Public Storage + Hilton Rent (Dedham and Woburn) + + Parsonage + Moving Expenses + Cleaning + Other Business Expenses</t>
  </si>
  <si>
    <t>Payroll + 355 Main Street Rent + Public Storage + Hilton Rent (Dedham) + Moving Expenses + Parsonage &amp; Cleaning + Reimbursable Expenses + Other Business Expenses</t>
  </si>
  <si>
    <t>Phone and Website</t>
  </si>
  <si>
    <t>Only includes Phone</t>
  </si>
  <si>
    <t>Includes Phone &amp; Webworks (Website)</t>
  </si>
  <si>
    <t>Mount Vernon Fire Insurance</t>
  </si>
  <si>
    <t>Office Supplies, Software &amp; Advertising</t>
  </si>
  <si>
    <t xml:space="preserve"> Bank Fees </t>
  </si>
  <si>
    <t>Online Donation Fees</t>
  </si>
  <si>
    <t>Only for half a year</t>
  </si>
  <si>
    <t>Cable &amp; Internet (Comcast)</t>
  </si>
  <si>
    <t>Comcast &amp; Webworks (Website)</t>
  </si>
  <si>
    <t>Comcast only</t>
  </si>
  <si>
    <t>CCLI</t>
  </si>
  <si>
    <t>Total Operational Expenses</t>
  </si>
  <si>
    <t>TSH Support</t>
  </si>
  <si>
    <t>2019 Giving</t>
  </si>
  <si>
    <t>2020 Giving</t>
  </si>
  <si>
    <t>Voice of the Gospel</t>
  </si>
  <si>
    <t>Living Word</t>
  </si>
  <si>
    <t>Arthur Rawding (TSH Missionary)</t>
  </si>
  <si>
    <t>MSPCA</t>
  </si>
  <si>
    <t>Council of Social Concern</t>
  </si>
  <si>
    <t>Teen Challenge</t>
  </si>
  <si>
    <t>-</t>
  </si>
  <si>
    <t>TROTB (House of Hope)</t>
  </si>
  <si>
    <t>Living Classrooms - Baltimore</t>
  </si>
  <si>
    <t xml:space="preserve">Local Benevolence </t>
  </si>
  <si>
    <t xml:space="preserve">Total Giving </t>
  </si>
  <si>
    <t>Donations</t>
  </si>
  <si>
    <t>Tithes and Offerings</t>
  </si>
  <si>
    <t>Missions (International + Domestic)</t>
  </si>
  <si>
    <t>Miscallenous (Refunds, etc)</t>
  </si>
  <si>
    <t>TSH Accounts</t>
  </si>
  <si>
    <t>Cash Asset Jan-01-2020</t>
  </si>
  <si>
    <t>Cash Asset Jan-01-2021</t>
  </si>
  <si>
    <t xml:space="preserve"> Checking</t>
  </si>
  <si>
    <t>Savings</t>
  </si>
  <si>
    <t>Money Market</t>
  </si>
  <si>
    <t>TSH Cash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</si>
</sst>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44" fontId="3" fillId="0" borderId="0" xfId="1" applyFont="1"/>
    <xf numFmtId="44" fontId="3" fillId="0" borderId="1" xfId="1" applyFont="1" applyBorder="1" applyAlignment="1">
      <alignment horizontal="center"/>
    </xf>
    <xf numFmtId="44" fontId="3" fillId="0" borderId="0" xfId="1" applyFont="1" applyBorder="1"/>
    <xf numFmtId="44" fontId="3" fillId="0" borderId="2" xfId="1" applyFont="1" applyBorder="1"/>
    <xf numFmtId="0" fontId="4" fillId="2" borderId="0" xfId="0" applyFont="1" applyFill="1" applyAlignment="1">
      <alignment wrapText="1"/>
    </xf>
    <xf numFmtId="44" fontId="2" fillId="0" borderId="0" xfId="1" applyFont="1"/>
    <xf numFmtId="44" fontId="5" fillId="0" borderId="0" xfId="1" applyFont="1"/>
    <xf numFmtId="0" fontId="3" fillId="0" borderId="0" xfId="0" applyFont="1"/>
    <xf numFmtId="44" fontId="3" fillId="0" borderId="3" xfId="1" applyFont="1" applyBorder="1"/>
    <xf numFmtId="44" fontId="3" fillId="0" borderId="4" xfId="1" applyFont="1" applyBorder="1"/>
    <xf numFmtId="44" fontId="3" fillId="0" borderId="0" xfId="1" applyFont="1" applyFill="1" applyBorder="1"/>
    <xf numFmtId="44" fontId="3" fillId="0" borderId="5" xfId="1" applyFont="1" applyBorder="1"/>
    <xf numFmtId="0" fontId="4" fillId="2" borderId="0" xfId="0" applyFont="1" applyFill="1" applyAlignment="1">
      <alignment horizontal="center" wrapText="1"/>
    </xf>
    <xf numFmtId="44" fontId="2" fillId="0" borderId="0" xfId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6" fillId="0" borderId="0" xfId="1" applyFont="1" applyAlignment="1">
      <alignment horizontal="center" vertical="center"/>
    </xf>
    <xf numFmtId="44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44" fontId="7" fillId="2" borderId="0" xfId="1" applyFont="1" applyFill="1" applyAlignment="1">
      <alignment horizontal="center" wrapText="1"/>
    </xf>
    <xf numFmtId="44" fontId="4" fillId="2" borderId="0" xfId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8" fontId="7" fillId="3" borderId="1" xfId="0" applyNumberFormat="1" applyFont="1" applyFill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44" fontId="8" fillId="0" borderId="0" xfId="1" applyFont="1"/>
    <xf numFmtId="44" fontId="4" fillId="0" borderId="0" xfId="0" applyNumberFormat="1" applyFont="1" applyAlignment="1">
      <alignment horizontal="center"/>
    </xf>
    <xf numFmtId="44" fontId="4" fillId="0" borderId="0" xfId="0" applyNumberFormat="1" applyFont="1"/>
    <xf numFmtId="44" fontId="3" fillId="0" borderId="5" xfId="1" applyFont="1" applyFill="1" applyBorder="1"/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4" fillId="0" borderId="0" xfId="0" applyFont="1"/>
    <xf numFmtId="44" fontId="3" fillId="0" borderId="0" xfId="1" applyFont="1" applyAlignment="1"/>
    <xf numFmtId="0" fontId="3" fillId="0" borderId="0" xfId="0" applyFont="1" applyAlignment="1">
      <alignment horizontal="center" wrapText="1"/>
    </xf>
    <xf numFmtId="44" fontId="3" fillId="0" borderId="0" xfId="1" applyFont="1" applyBorder="1" applyAlignment="1"/>
    <xf numFmtId="44" fontId="3" fillId="0" borderId="0" xfId="1" applyFont="1" applyBorder="1" applyAlignment="1">
      <alignment horizontal="center" wrapText="1"/>
    </xf>
    <xf numFmtId="44" fontId="3" fillId="0" borderId="5" xfId="1" applyFont="1" applyBorder="1" applyAlignment="1"/>
    <xf numFmtId="44" fontId="3" fillId="0" borderId="5" xfId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14" fillId="0" borderId="1" xfId="0" applyFont="1" applyBorder="1"/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4" fontId="14" fillId="0" borderId="0" xfId="0" applyNumberFormat="1" applyFont="1"/>
    <xf numFmtId="44" fontId="4" fillId="2" borderId="0" xfId="0" applyNumberFormat="1" applyFont="1" applyFill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8" fontId="7" fillId="2" borderId="0" xfId="0" applyNumberFormat="1" applyFont="1" applyFill="1" applyAlignment="1">
      <alignment horizontal="right" wrapText="1"/>
    </xf>
    <xf numFmtId="8" fontId="7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44" fontId="13" fillId="0" borderId="5" xfId="1" applyFont="1" applyBorder="1" applyAlignment="1">
      <alignment horizontal="center"/>
    </xf>
    <xf numFmtId="44" fontId="15" fillId="2" borderId="0" xfId="1" applyFont="1" applyFill="1" applyBorder="1" applyAlignment="1">
      <alignment horizontal="center"/>
    </xf>
    <xf numFmtId="44" fontId="14" fillId="0" borderId="0" xfId="0" applyNumberFormat="1" applyFont="1" applyAlignment="1">
      <alignment horizontal="center" wrapText="1"/>
    </xf>
    <xf numFmtId="44" fontId="15" fillId="0" borderId="0" xfId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leb Unni" id="{BFD9D57B-0D8A-3D42-9366-BE74AF7051C0}" userId="e066c47ab24b640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8" dT="2021-04-28T20:55:06.36" personId="{BFD9D57B-0D8A-3D42-9366-BE74AF7051C0}" id="{8E93EA89-7159-CD41-9038-3D7F6C627D11}">
    <text>This is a combination of Tithes &amp; Offerings given by mail/in-person and online</text>
  </threadedComment>
  <threadedComment ref="E39" dT="2021-04-28T19:28:48.69" personId="{BFD9D57B-0D8A-3D42-9366-BE74AF7051C0}" id="{47A7119A-F9F5-1646-8160-8B0E81F6C1F6}">
    <text>Out of this total, $9,150 was International and $2,655 was Domestic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AFA8-D927-7543-BD0C-792EE82F575E}">
  <dimension ref="A1:F54"/>
  <sheetViews>
    <sheetView tabSelected="1" workbookViewId="0">
      <selection activeCell="K15" sqref="K15"/>
    </sheetView>
  </sheetViews>
  <sheetFormatPr baseColWidth="10" defaultColWidth="8.83203125" defaultRowHeight="19" x14ac:dyDescent="0.25"/>
  <cols>
    <col min="1" max="1" width="8.83203125" style="43"/>
    <col min="2" max="2" width="46.83203125" style="43" customWidth="1"/>
    <col min="3" max="3" width="35.5" style="43" customWidth="1"/>
    <col min="4" max="4" width="52" style="55" customWidth="1"/>
    <col min="5" max="5" width="66" style="43" customWidth="1"/>
    <col min="6" max="6" width="55.1640625" style="55" customWidth="1"/>
  </cols>
  <sheetData>
    <row r="1" spans="1:6" s="38" customFormat="1" ht="32" x14ac:dyDescent="0.35">
      <c r="B1" s="39" t="s">
        <v>6</v>
      </c>
      <c r="C1" s="40" t="s">
        <v>50</v>
      </c>
      <c r="D1" s="41" t="s">
        <v>51</v>
      </c>
      <c r="E1" s="40" t="s">
        <v>52</v>
      </c>
      <c r="F1" s="42" t="s">
        <v>53</v>
      </c>
    </row>
    <row r="2" spans="1:6" ht="88" x14ac:dyDescent="0.25">
      <c r="B2" s="11" t="s">
        <v>54</v>
      </c>
      <c r="C2" s="44">
        <f>1750+52009.96+3900+45260.42+550+ 7606.03</f>
        <v>111076.41</v>
      </c>
      <c r="D2" s="45" t="s">
        <v>55</v>
      </c>
      <c r="E2" s="44">
        <f>23711.63+4800+130.26+2020+1700.06+51999.96+3600 + 1830</f>
        <v>89791.91</v>
      </c>
      <c r="F2" s="45" t="s">
        <v>56</v>
      </c>
    </row>
    <row r="3" spans="1:6" ht="22" x14ac:dyDescent="0.25">
      <c r="B3" s="11" t="s">
        <v>57</v>
      </c>
      <c r="C3" s="44">
        <v>3536.74</v>
      </c>
      <c r="D3" s="45" t="s">
        <v>58</v>
      </c>
      <c r="E3" s="44">
        <v>4516.3100000000004</v>
      </c>
      <c r="F3" s="45" t="s">
        <v>59</v>
      </c>
    </row>
    <row r="4" spans="1:6" ht="22" x14ac:dyDescent="0.25">
      <c r="B4" s="11" t="s">
        <v>7</v>
      </c>
      <c r="C4" s="44">
        <v>1704</v>
      </c>
      <c r="D4" s="45" t="s">
        <v>60</v>
      </c>
      <c r="E4" s="44">
        <v>1508</v>
      </c>
      <c r="F4" s="45" t="s">
        <v>60</v>
      </c>
    </row>
    <row r="5" spans="1:6" ht="21" x14ac:dyDescent="0.25">
      <c r="B5" s="11" t="s">
        <v>8</v>
      </c>
      <c r="C5" s="46">
        <f>1416.41+323.72</f>
        <v>1740.13</v>
      </c>
      <c r="D5" s="45"/>
      <c r="E5" s="46">
        <v>0</v>
      </c>
      <c r="F5" s="45"/>
    </row>
    <row r="6" spans="1:6" ht="21" x14ac:dyDescent="0.25">
      <c r="B6" s="11" t="s">
        <v>9</v>
      </c>
      <c r="C6" s="46">
        <v>416.81</v>
      </c>
      <c r="D6" s="45"/>
      <c r="E6" s="46">
        <v>0</v>
      </c>
      <c r="F6" s="45"/>
    </row>
    <row r="7" spans="1:6" ht="21" x14ac:dyDescent="0.25">
      <c r="B7" s="11" t="s">
        <v>61</v>
      </c>
      <c r="C7" s="44">
        <v>3814.45</v>
      </c>
      <c r="D7" s="45"/>
      <c r="E7" s="44">
        <v>1631.56</v>
      </c>
      <c r="F7" s="45"/>
    </row>
    <row r="8" spans="1:6" ht="21" x14ac:dyDescent="0.25">
      <c r="B8" s="11" t="s">
        <v>12</v>
      </c>
      <c r="C8" s="44">
        <v>268.27</v>
      </c>
      <c r="D8" s="45"/>
      <c r="E8" s="44">
        <v>0</v>
      </c>
      <c r="F8" s="45"/>
    </row>
    <row r="9" spans="1:6" ht="22" x14ac:dyDescent="0.25">
      <c r="B9" s="11" t="s">
        <v>15</v>
      </c>
      <c r="C9" s="44">
        <v>27</v>
      </c>
      <c r="D9" s="45" t="s">
        <v>62</v>
      </c>
      <c r="E9" s="44">
        <v>30</v>
      </c>
      <c r="F9" s="45" t="s">
        <v>63</v>
      </c>
    </row>
    <row r="10" spans="1:6" ht="22" x14ac:dyDescent="0.25">
      <c r="B10" s="11" t="s">
        <v>16</v>
      </c>
      <c r="C10" s="44">
        <v>256.98</v>
      </c>
      <c r="D10" s="45" t="s">
        <v>64</v>
      </c>
      <c r="E10" s="44">
        <v>0</v>
      </c>
      <c r="F10" s="45"/>
    </row>
    <row r="11" spans="1:6" ht="22" x14ac:dyDescent="0.25">
      <c r="B11" s="11" t="s">
        <v>65</v>
      </c>
      <c r="C11" s="44">
        <v>1316.77</v>
      </c>
      <c r="D11" s="47" t="s">
        <v>66</v>
      </c>
      <c r="E11" s="44">
        <v>1754.69</v>
      </c>
      <c r="F11" s="45" t="s">
        <v>67</v>
      </c>
    </row>
    <row r="12" spans="1:6" ht="21" x14ac:dyDescent="0.25">
      <c r="B12" s="11" t="s">
        <v>17</v>
      </c>
      <c r="C12" s="44">
        <f>176+393</f>
        <v>569</v>
      </c>
      <c r="D12" s="47"/>
      <c r="E12" s="44">
        <v>0</v>
      </c>
      <c r="F12" s="45"/>
    </row>
    <row r="13" spans="1:6" ht="23" thickBot="1" x14ac:dyDescent="0.3">
      <c r="B13" s="11" t="s">
        <v>18</v>
      </c>
      <c r="C13" s="48">
        <v>133</v>
      </c>
      <c r="D13" s="49"/>
      <c r="E13" s="48">
        <v>137</v>
      </c>
      <c r="F13" s="45" t="s">
        <v>68</v>
      </c>
    </row>
    <row r="14" spans="1:6" s="52" customFormat="1" ht="27" thickTop="1" x14ac:dyDescent="0.3">
      <c r="A14" s="50"/>
      <c r="B14" s="21" t="s">
        <v>69</v>
      </c>
      <c r="C14" s="60">
        <f>SUM(C2:C13)</f>
        <v>124859.56000000001</v>
      </c>
      <c r="D14" s="51"/>
      <c r="E14" s="60">
        <f>SUM(E2:E13)</f>
        <v>99369.47</v>
      </c>
      <c r="F14" s="45"/>
    </row>
    <row r="15" spans="1:6" ht="26" x14ac:dyDescent="0.3">
      <c r="B15" s="53"/>
      <c r="C15" s="36"/>
      <c r="D15" s="51"/>
      <c r="E15" s="36"/>
      <c r="F15" s="45"/>
    </row>
    <row r="16" spans="1:6" x14ac:dyDescent="0.25">
      <c r="B16" s="54"/>
    </row>
    <row r="17" spans="1:6" s="38" customFormat="1" ht="31" x14ac:dyDescent="0.35">
      <c r="B17" s="39" t="s">
        <v>70</v>
      </c>
      <c r="C17" s="39" t="s">
        <v>71</v>
      </c>
      <c r="D17" s="56"/>
      <c r="E17" s="39" t="s">
        <v>72</v>
      </c>
      <c r="F17" s="56"/>
    </row>
    <row r="18" spans="1:6" ht="21" x14ac:dyDescent="0.25">
      <c r="B18" s="11" t="s">
        <v>73</v>
      </c>
      <c r="C18" s="44">
        <v>3600</v>
      </c>
      <c r="D18" s="45"/>
      <c r="E18" s="44">
        <v>4100</v>
      </c>
    </row>
    <row r="19" spans="1:6" ht="21" x14ac:dyDescent="0.25">
      <c r="B19" s="11" t="s">
        <v>74</v>
      </c>
      <c r="C19" s="44">
        <v>2100</v>
      </c>
      <c r="D19" s="45"/>
      <c r="E19" s="44">
        <v>1500</v>
      </c>
    </row>
    <row r="20" spans="1:6" ht="21" x14ac:dyDescent="0.25">
      <c r="B20" s="11" t="s">
        <v>30</v>
      </c>
      <c r="C20" s="44">
        <v>920</v>
      </c>
      <c r="D20" s="45"/>
      <c r="E20" s="44">
        <v>2200</v>
      </c>
    </row>
    <row r="21" spans="1:6" ht="21" x14ac:dyDescent="0.25">
      <c r="B21" s="11" t="s">
        <v>75</v>
      </c>
      <c r="C21" s="44">
        <v>1300</v>
      </c>
      <c r="D21" s="45"/>
      <c r="E21" s="44">
        <v>2000</v>
      </c>
    </row>
    <row r="22" spans="1:6" ht="21" x14ac:dyDescent="0.25">
      <c r="B22" s="11" t="s">
        <v>32</v>
      </c>
      <c r="C22" s="44">
        <v>1200</v>
      </c>
      <c r="D22" s="45"/>
      <c r="E22" s="44">
        <v>1300</v>
      </c>
    </row>
    <row r="23" spans="1:6" ht="21" x14ac:dyDescent="0.25">
      <c r="B23" s="11" t="s">
        <v>76</v>
      </c>
      <c r="C23" s="44">
        <v>550</v>
      </c>
      <c r="D23" s="45"/>
      <c r="E23" s="44">
        <v>600</v>
      </c>
    </row>
    <row r="24" spans="1:6" ht="21" x14ac:dyDescent="0.25">
      <c r="B24" s="11" t="s">
        <v>77</v>
      </c>
      <c r="C24" s="44">
        <v>5900</v>
      </c>
      <c r="D24" s="45"/>
      <c r="E24" s="44">
        <v>4200</v>
      </c>
    </row>
    <row r="25" spans="1:6" ht="21" x14ac:dyDescent="0.25">
      <c r="B25" s="11" t="s">
        <v>78</v>
      </c>
      <c r="C25" s="44">
        <v>620</v>
      </c>
      <c r="D25" s="45"/>
      <c r="E25" s="44" t="s">
        <v>79</v>
      </c>
    </row>
    <row r="26" spans="1:6" ht="21" x14ac:dyDescent="0.25">
      <c r="B26" s="11" t="s">
        <v>80</v>
      </c>
      <c r="C26" s="44" t="s">
        <v>79</v>
      </c>
      <c r="D26" s="45"/>
      <c r="E26" s="44">
        <v>2000</v>
      </c>
    </row>
    <row r="27" spans="1:6" ht="21" x14ac:dyDescent="0.25">
      <c r="B27" s="11" t="s">
        <v>81</v>
      </c>
      <c r="C27" s="44" t="s">
        <v>79</v>
      </c>
      <c r="E27" s="44">
        <v>600</v>
      </c>
    </row>
    <row r="28" spans="1:6" ht="22" thickBot="1" x14ac:dyDescent="0.3">
      <c r="B28" s="11" t="s">
        <v>82</v>
      </c>
      <c r="C28" s="48">
        <v>3900</v>
      </c>
      <c r="D28" s="57"/>
      <c r="E28" s="48">
        <v>2500</v>
      </c>
    </row>
    <row r="29" spans="1:6" s="52" customFormat="1" ht="32" thickTop="1" x14ac:dyDescent="0.35">
      <c r="A29" s="50"/>
      <c r="B29" s="39" t="s">
        <v>83</v>
      </c>
      <c r="C29" s="60">
        <f>SUM(C18:C28)</f>
        <v>20090</v>
      </c>
      <c r="D29" s="58"/>
      <c r="E29" s="60">
        <f>SUM(E18:E28)</f>
        <v>21000</v>
      </c>
      <c r="F29" s="55"/>
    </row>
    <row r="30" spans="1:6" ht="31" x14ac:dyDescent="0.35">
      <c r="B30" s="61"/>
    </row>
    <row r="31" spans="1:6" s="65" customFormat="1" ht="31" x14ac:dyDescent="0.35">
      <c r="A31" s="62"/>
      <c r="B31" s="39" t="s">
        <v>22</v>
      </c>
      <c r="C31" s="63">
        <v>144949.56</v>
      </c>
      <c r="D31" s="64"/>
      <c r="E31" s="63">
        <v>120369.47</v>
      </c>
      <c r="F31" s="64"/>
    </row>
    <row r="32" spans="1:6" x14ac:dyDescent="0.25">
      <c r="E32" s="59"/>
    </row>
    <row r="37" spans="2:5" ht="31" x14ac:dyDescent="0.35">
      <c r="B37" s="39" t="s">
        <v>84</v>
      </c>
    </row>
    <row r="38" spans="2:5" ht="21" x14ac:dyDescent="0.25">
      <c r="B38" s="26" t="s">
        <v>85</v>
      </c>
      <c r="C38" s="5">
        <v>151000.29999999999</v>
      </c>
      <c r="E38" s="5">
        <f>115428.86+23863</f>
        <v>139291.85999999999</v>
      </c>
    </row>
    <row r="39" spans="2:5" ht="21" x14ac:dyDescent="0.25">
      <c r="B39" s="26" t="s">
        <v>86</v>
      </c>
      <c r="C39" s="5">
        <v>7410</v>
      </c>
      <c r="E39" s="5">
        <v>11805</v>
      </c>
    </row>
    <row r="40" spans="2:5" ht="32" thickBot="1" x14ac:dyDescent="0.4">
      <c r="B40" s="26" t="s">
        <v>87</v>
      </c>
      <c r="C40" s="66">
        <v>0</v>
      </c>
      <c r="E40" s="31">
        <v>442.23</v>
      </c>
    </row>
    <row r="41" spans="2:5" ht="32" thickTop="1" x14ac:dyDescent="0.35">
      <c r="B41" s="39" t="s">
        <v>5</v>
      </c>
      <c r="C41" s="67">
        <f>SUM(C38:C40)</f>
        <v>158410.29999999999</v>
      </c>
      <c r="D41" s="68"/>
      <c r="E41" s="67">
        <f>SUM(E38:E40)</f>
        <v>151539.09</v>
      </c>
    </row>
    <row r="43" spans="2:5" ht="31" x14ac:dyDescent="0.35">
      <c r="B43" s="39" t="s">
        <v>23</v>
      </c>
      <c r="C43" s="67">
        <f>C38+C39+C40-C31</f>
        <v>13460.739999999991</v>
      </c>
      <c r="D43" s="69"/>
      <c r="E43" s="67">
        <f>E38+E39+E40-E31</f>
        <v>31169.619999999995</v>
      </c>
    </row>
    <row r="49" spans="2:4" ht="31" x14ac:dyDescent="0.35">
      <c r="B49" s="70" t="s">
        <v>88</v>
      </c>
      <c r="C49" s="16" t="s">
        <v>89</v>
      </c>
      <c r="D49" s="16" t="s">
        <v>90</v>
      </c>
    </row>
    <row r="50" spans="2:4" ht="26" x14ac:dyDescent="0.3">
      <c r="B50"/>
      <c r="C50" s="25"/>
      <c r="D50"/>
    </row>
    <row r="51" spans="2:4" ht="27" x14ac:dyDescent="0.3">
      <c r="B51" s="71" t="s">
        <v>91</v>
      </c>
      <c r="C51" s="28">
        <v>39991.339999999997</v>
      </c>
      <c r="D51" s="28">
        <v>71160.960000000006</v>
      </c>
    </row>
    <row r="52" spans="2:4" ht="27" x14ac:dyDescent="0.3">
      <c r="B52" s="71" t="s">
        <v>92</v>
      </c>
      <c r="C52" s="28">
        <v>20618.82</v>
      </c>
      <c r="D52" s="28">
        <v>20620.88</v>
      </c>
    </row>
    <row r="53" spans="2:4" ht="27" x14ac:dyDescent="0.3">
      <c r="B53" s="71" t="s">
        <v>93</v>
      </c>
      <c r="C53" s="28">
        <v>40329.54</v>
      </c>
      <c r="D53" s="28">
        <v>40336.9</v>
      </c>
    </row>
    <row r="54" spans="2:4" ht="32" x14ac:dyDescent="0.35">
      <c r="B54" s="29" t="s">
        <v>94</v>
      </c>
      <c r="C54" s="30">
        <f xml:space="preserve"> SUM(C51:C53)</f>
        <v>100939.7</v>
      </c>
      <c r="D54" s="30">
        <f xml:space="preserve"> SUM(D51:D53)</f>
        <v>132118.74000000002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E1E8-7854-B045-BECF-AF5A526A1050}">
  <dimension ref="A1:G49"/>
  <sheetViews>
    <sheetView workbookViewId="0">
      <selection activeCell="A6" sqref="A1:XFD1048576"/>
    </sheetView>
  </sheetViews>
  <sheetFormatPr baseColWidth="10" defaultRowHeight="16" x14ac:dyDescent="0.2"/>
  <cols>
    <col min="1" max="1" width="81.6640625" customWidth="1"/>
    <col min="2" max="2" width="30.83203125" customWidth="1"/>
    <col min="3" max="3" width="34.33203125" customWidth="1"/>
    <col min="4" max="4" width="27.1640625" customWidth="1"/>
    <col min="5" max="5" width="45.1640625" customWidth="1"/>
    <col min="6" max="6" width="25.5" customWidth="1"/>
    <col min="7" max="7" width="26.33203125" customWidth="1"/>
  </cols>
  <sheetData>
    <row r="1" spans="1:7" ht="35" customHeight="1" x14ac:dyDescent="0.3">
      <c r="A1" s="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</row>
    <row r="2" spans="1:7" ht="24" customHeight="1" x14ac:dyDescent="0.25">
      <c r="A2" s="3" t="s">
        <v>1</v>
      </c>
      <c r="B2" s="4">
        <v>162462.29</v>
      </c>
      <c r="C2" s="4">
        <v>130933.62</v>
      </c>
      <c r="D2" s="4">
        <v>150403.62</v>
      </c>
      <c r="E2" s="4">
        <v>164556</v>
      </c>
      <c r="F2" s="5">
        <v>172906.91</v>
      </c>
      <c r="G2" s="5">
        <v>151000.29999999999</v>
      </c>
    </row>
    <row r="3" spans="1:7" ht="26" customHeight="1" x14ac:dyDescent="0.25">
      <c r="A3" s="3" t="s">
        <v>2</v>
      </c>
      <c r="B3" s="4">
        <v>42185</v>
      </c>
      <c r="C3" s="4">
        <v>123000</v>
      </c>
      <c r="D3" s="4">
        <v>111500</v>
      </c>
      <c r="E3" s="4">
        <v>40200</v>
      </c>
      <c r="F3" s="4">
        <v>77500</v>
      </c>
      <c r="G3" s="4">
        <v>7410</v>
      </c>
    </row>
    <row r="4" spans="1:7" ht="25" customHeight="1" x14ac:dyDescent="0.25">
      <c r="A4" s="3" t="s">
        <v>3</v>
      </c>
      <c r="B4" s="6">
        <v>11965</v>
      </c>
      <c r="C4" s="6">
        <v>28033.71</v>
      </c>
      <c r="D4" s="6">
        <v>200</v>
      </c>
      <c r="E4" s="6">
        <v>2930</v>
      </c>
      <c r="F4" s="6">
        <v>305</v>
      </c>
      <c r="G4" s="6">
        <v>0</v>
      </c>
    </row>
    <row r="5" spans="1:7" ht="26" customHeight="1" thickBot="1" x14ac:dyDescent="0.3">
      <c r="A5" s="3" t="s">
        <v>4</v>
      </c>
      <c r="B5" s="7">
        <v>4527.07</v>
      </c>
      <c r="C5" s="7">
        <v>2257.4699999999998</v>
      </c>
      <c r="D5" s="7">
        <v>1495.16</v>
      </c>
      <c r="E5" s="7">
        <v>2058.59</v>
      </c>
      <c r="F5" s="7">
        <v>0</v>
      </c>
      <c r="G5" s="7">
        <v>0</v>
      </c>
    </row>
    <row r="6" spans="1:7" ht="30" customHeight="1" x14ac:dyDescent="0.3">
      <c r="A6" s="8" t="s">
        <v>5</v>
      </c>
      <c r="B6" s="9">
        <v>221139.36000000002</v>
      </c>
      <c r="C6" s="9">
        <v>284224.8</v>
      </c>
      <c r="D6" s="9">
        <v>263598.77999999997</v>
      </c>
      <c r="E6" s="9">
        <v>209744.59</v>
      </c>
      <c r="F6" s="9">
        <v>250711.91</v>
      </c>
      <c r="G6" s="9">
        <v>158410.29999999999</v>
      </c>
    </row>
    <row r="7" spans="1:7" ht="21" x14ac:dyDescent="0.25">
      <c r="A7" s="3"/>
      <c r="B7" s="10"/>
      <c r="C7" s="10"/>
      <c r="D7" s="10"/>
      <c r="E7" s="10"/>
    </row>
    <row r="8" spans="1:7" ht="29" customHeight="1" x14ac:dyDescent="0.3">
      <c r="A8" s="1" t="s">
        <v>6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>
        <v>2019</v>
      </c>
    </row>
    <row r="9" spans="1:7" ht="21" x14ac:dyDescent="0.25">
      <c r="A9" s="11" t="s">
        <v>47</v>
      </c>
      <c r="B9" s="4">
        <v>60096</v>
      </c>
      <c r="C9" s="4">
        <v>61346</v>
      </c>
      <c r="D9" s="4">
        <v>61482.270000000004</v>
      </c>
      <c r="E9" s="4">
        <v>61749.06</v>
      </c>
      <c r="F9" s="12">
        <v>54565.64</v>
      </c>
      <c r="G9" s="12">
        <v>57659.96</v>
      </c>
    </row>
    <row r="10" spans="1:7" ht="21" x14ac:dyDescent="0.25">
      <c r="A10" s="11" t="s">
        <v>49</v>
      </c>
      <c r="B10" s="4">
        <v>3387.53</v>
      </c>
      <c r="C10" s="4">
        <v>3020.62</v>
      </c>
      <c r="D10" s="4">
        <v>3283.45</v>
      </c>
      <c r="E10" s="4">
        <v>2286.69</v>
      </c>
      <c r="F10" s="13">
        <v>2819.1</v>
      </c>
      <c r="G10" s="4">
        <v>3536.74</v>
      </c>
    </row>
    <row r="11" spans="1:7" ht="21" x14ac:dyDescent="0.25">
      <c r="A11" s="11" t="s">
        <v>7</v>
      </c>
      <c r="B11" s="4">
        <v>2944.6</v>
      </c>
      <c r="C11" s="4">
        <v>2601</v>
      </c>
      <c r="D11" s="4">
        <v>2901</v>
      </c>
      <c r="E11" s="4">
        <v>1830</v>
      </c>
      <c r="F11" s="13">
        <v>1874</v>
      </c>
      <c r="G11" s="4">
        <v>1704</v>
      </c>
    </row>
    <row r="12" spans="1:7" ht="21" x14ac:dyDescent="0.25">
      <c r="A12" s="11" t="s">
        <v>8</v>
      </c>
      <c r="B12" s="4">
        <v>3778.11</v>
      </c>
      <c r="C12" s="4">
        <v>5520.65</v>
      </c>
      <c r="D12" s="4">
        <v>3870.25</v>
      </c>
      <c r="E12" s="4">
        <v>3550.87</v>
      </c>
      <c r="F12" s="13">
        <v>1580.16</v>
      </c>
      <c r="G12" s="6">
        <v>1740.13</v>
      </c>
    </row>
    <row r="13" spans="1:7" ht="21" x14ac:dyDescent="0.25">
      <c r="A13" s="11" t="s">
        <v>9</v>
      </c>
      <c r="B13" s="4">
        <v>959.72</v>
      </c>
      <c r="C13" s="4">
        <v>1218.2199999999998</v>
      </c>
      <c r="D13" s="4">
        <v>846.8</v>
      </c>
      <c r="E13" s="4">
        <v>570.47</v>
      </c>
      <c r="F13" s="13">
        <v>635.71</v>
      </c>
      <c r="G13" s="6">
        <v>416.81</v>
      </c>
    </row>
    <row r="14" spans="1:7" ht="21" x14ac:dyDescent="0.25">
      <c r="A14" s="11" t="s">
        <v>10</v>
      </c>
      <c r="B14" s="4">
        <v>37700.639999999999</v>
      </c>
      <c r="C14" s="4">
        <v>40813.67</v>
      </c>
      <c r="D14" s="4">
        <v>41576.32</v>
      </c>
      <c r="E14" s="4">
        <v>41933.279999999999</v>
      </c>
      <c r="F14" s="13">
        <v>45145.97</v>
      </c>
      <c r="G14" s="4">
        <v>45810.42</v>
      </c>
    </row>
    <row r="15" spans="1:7" ht="21" x14ac:dyDescent="0.25">
      <c r="A15" s="11" t="s">
        <v>11</v>
      </c>
      <c r="B15" s="4">
        <v>403.28</v>
      </c>
      <c r="C15" s="4">
        <v>838.76</v>
      </c>
      <c r="D15" s="4">
        <v>481.66</v>
      </c>
      <c r="E15" s="4">
        <v>299.55</v>
      </c>
      <c r="F15" s="13">
        <v>896.48</v>
      </c>
      <c r="G15" s="4">
        <v>3814.45</v>
      </c>
    </row>
    <row r="16" spans="1:7" ht="21" x14ac:dyDescent="0.25">
      <c r="A16" s="11" t="s">
        <v>12</v>
      </c>
      <c r="B16" s="4">
        <v>142.4</v>
      </c>
      <c r="C16" s="4">
        <v>122.68</v>
      </c>
      <c r="D16" s="4">
        <v>207.98</v>
      </c>
      <c r="E16" s="4">
        <v>92.1</v>
      </c>
      <c r="F16" s="13">
        <v>78.989999999999995</v>
      </c>
      <c r="G16" s="4">
        <v>268.27</v>
      </c>
    </row>
    <row r="17" spans="1:7" ht="21" x14ac:dyDescent="0.25">
      <c r="A17" s="11" t="s">
        <v>13</v>
      </c>
      <c r="B17" s="4">
        <v>9428.24</v>
      </c>
      <c r="C17" s="4">
        <v>12314.99</v>
      </c>
      <c r="D17" s="4">
        <v>5852.5</v>
      </c>
      <c r="E17" s="4">
        <v>18086.099999999999</v>
      </c>
      <c r="F17" s="13">
        <v>6840.63</v>
      </c>
      <c r="G17" s="4">
        <v>7606.0300000000007</v>
      </c>
    </row>
    <row r="18" spans="1:7" ht="21" x14ac:dyDescent="0.25">
      <c r="A18" s="11" t="s">
        <v>14</v>
      </c>
      <c r="B18" s="4">
        <v>924.72</v>
      </c>
      <c r="C18" s="4">
        <v>1404.89</v>
      </c>
      <c r="D18" s="4">
        <v>250.1</v>
      </c>
      <c r="E18" s="4">
        <v>72.55</v>
      </c>
      <c r="F18" s="13">
        <v>0</v>
      </c>
      <c r="G18" s="4">
        <v>0</v>
      </c>
    </row>
    <row r="19" spans="1:7" ht="21" x14ac:dyDescent="0.25">
      <c r="A19" s="11" t="s">
        <v>15</v>
      </c>
      <c r="B19" s="4">
        <v>226</v>
      </c>
      <c r="C19" s="4">
        <v>282.47000000000003</v>
      </c>
      <c r="D19" s="4">
        <v>739.8</v>
      </c>
      <c r="E19" s="4">
        <v>193.05</v>
      </c>
      <c r="F19" s="13">
        <v>316</v>
      </c>
      <c r="G19" s="4">
        <v>27</v>
      </c>
    </row>
    <row r="20" spans="1:7" ht="21" x14ac:dyDescent="0.25">
      <c r="A20" s="11" t="s">
        <v>16</v>
      </c>
      <c r="B20" s="4">
        <v>5283.11</v>
      </c>
      <c r="C20" s="4">
        <v>5332.69</v>
      </c>
      <c r="D20" s="4">
        <v>2082.46</v>
      </c>
      <c r="E20" s="4">
        <v>1358.7</v>
      </c>
      <c r="F20" s="13">
        <v>499.96</v>
      </c>
      <c r="G20" s="4">
        <v>256.98</v>
      </c>
    </row>
    <row r="21" spans="1:7" ht="21" x14ac:dyDescent="0.25">
      <c r="A21" s="11" t="s">
        <v>48</v>
      </c>
      <c r="B21" s="4">
        <v>3475.38</v>
      </c>
      <c r="C21" s="4">
        <v>3796.92</v>
      </c>
      <c r="D21" s="4">
        <v>4695.08</v>
      </c>
      <c r="E21" s="4">
        <v>3454.1400000000003</v>
      </c>
      <c r="F21" s="13">
        <v>3324.18</v>
      </c>
      <c r="G21" s="4">
        <v>1316.77</v>
      </c>
    </row>
    <row r="22" spans="1:7" ht="21" x14ac:dyDescent="0.25">
      <c r="A22" s="11" t="s">
        <v>17</v>
      </c>
      <c r="B22" s="4">
        <v>385.56</v>
      </c>
      <c r="C22" s="4">
        <v>168.8</v>
      </c>
      <c r="D22" s="4">
        <v>160</v>
      </c>
      <c r="E22" s="4">
        <v>160</v>
      </c>
      <c r="F22" s="13">
        <v>593</v>
      </c>
      <c r="G22" s="4">
        <v>569</v>
      </c>
    </row>
    <row r="23" spans="1:7" ht="21" x14ac:dyDescent="0.25">
      <c r="A23" s="11" t="s">
        <v>18</v>
      </c>
      <c r="B23" s="4">
        <v>29.77</v>
      </c>
      <c r="C23" s="4">
        <v>112</v>
      </c>
      <c r="D23" s="4">
        <v>1641.99</v>
      </c>
      <c r="E23" s="4">
        <v>70.180000000000007</v>
      </c>
      <c r="F23" s="6">
        <v>0</v>
      </c>
      <c r="G23" s="6">
        <v>133</v>
      </c>
    </row>
    <row r="24" spans="1:7" ht="21" x14ac:dyDescent="0.25">
      <c r="A24" s="11" t="s">
        <v>19</v>
      </c>
      <c r="B24" s="4">
        <v>5931.26</v>
      </c>
      <c r="C24" s="4">
        <v>3701.28</v>
      </c>
      <c r="D24" s="4">
        <v>1595.86</v>
      </c>
      <c r="E24" s="4">
        <v>1024.8</v>
      </c>
      <c r="F24" s="13">
        <v>0</v>
      </c>
      <c r="G24" s="14">
        <v>0</v>
      </c>
    </row>
    <row r="25" spans="1:7" ht="21" x14ac:dyDescent="0.25">
      <c r="A25" s="11" t="s">
        <v>20</v>
      </c>
      <c r="B25" s="4">
        <v>7195.62</v>
      </c>
      <c r="C25" s="4">
        <v>5890</v>
      </c>
      <c r="D25" s="4">
        <v>14480</v>
      </c>
      <c r="E25" s="4">
        <v>7600</v>
      </c>
      <c r="F25" s="13">
        <v>5150</v>
      </c>
      <c r="G25" s="14">
        <v>8270</v>
      </c>
    </row>
    <row r="26" spans="1:7" ht="21" x14ac:dyDescent="0.25">
      <c r="A26" s="11" t="s">
        <v>35</v>
      </c>
      <c r="B26" s="4">
        <v>71600</v>
      </c>
      <c r="C26" s="4">
        <v>150262.9</v>
      </c>
      <c r="D26" s="4">
        <v>102759.99</v>
      </c>
      <c r="E26" s="4">
        <v>58520</v>
      </c>
      <c r="F26" s="13">
        <v>97400</v>
      </c>
      <c r="G26" s="14">
        <v>7920</v>
      </c>
    </row>
    <row r="27" spans="1:7" ht="22" thickBot="1" x14ac:dyDescent="0.3">
      <c r="A27" s="11" t="s">
        <v>21</v>
      </c>
      <c r="B27" s="15">
        <v>5426</v>
      </c>
      <c r="C27" s="15">
        <v>9498.41</v>
      </c>
      <c r="D27" s="15">
        <v>10800</v>
      </c>
      <c r="E27" s="15">
        <v>2617.9699999999998</v>
      </c>
      <c r="F27" s="15">
        <v>2200</v>
      </c>
      <c r="G27" s="37">
        <v>3900</v>
      </c>
    </row>
    <row r="28" spans="1:7" ht="37" customHeight="1" thickTop="1" x14ac:dyDescent="0.3">
      <c r="A28" s="16" t="s">
        <v>22</v>
      </c>
      <c r="B28" s="17">
        <v>219317.94</v>
      </c>
      <c r="C28" s="17">
        <v>308246.94999999995</v>
      </c>
      <c r="D28" s="17">
        <v>259707.51</v>
      </c>
      <c r="E28" s="17">
        <v>205469.51</v>
      </c>
      <c r="F28" s="17">
        <v>223919.82</v>
      </c>
      <c r="G28" s="17">
        <v>144949.56</v>
      </c>
    </row>
    <row r="29" spans="1:7" ht="21" x14ac:dyDescent="0.25">
      <c r="A29" s="3"/>
      <c r="B29" s="18"/>
      <c r="C29" s="18"/>
      <c r="D29" s="18"/>
      <c r="E29" s="4"/>
      <c r="F29" s="4"/>
      <c r="G29" s="4"/>
    </row>
    <row r="30" spans="1:7" ht="32" customHeight="1" x14ac:dyDescent="0.3">
      <c r="A30" s="1" t="s">
        <v>23</v>
      </c>
      <c r="B30" s="17">
        <v>1821.4200000000128</v>
      </c>
      <c r="C30" s="19">
        <v>-24022.149999999965</v>
      </c>
      <c r="D30" s="17">
        <v>3891.2699999999604</v>
      </c>
      <c r="E30" s="9">
        <v>4275.0799999999872</v>
      </c>
      <c r="F30" s="9">
        <v>26792.089999999997</v>
      </c>
      <c r="G30" s="9">
        <v>13460.739999999991</v>
      </c>
    </row>
    <row r="31" spans="1:7" ht="21" x14ac:dyDescent="0.25">
      <c r="A31" s="3"/>
      <c r="B31" s="11"/>
      <c r="C31" s="11"/>
      <c r="D31" s="11"/>
      <c r="E31" s="11"/>
    </row>
    <row r="32" spans="1:7" ht="21" x14ac:dyDescent="0.25">
      <c r="A32" s="3"/>
      <c r="B32" s="11"/>
      <c r="C32" s="11"/>
      <c r="D32" s="11"/>
      <c r="E32" s="11"/>
    </row>
    <row r="33" spans="1:7" ht="72" customHeight="1" x14ac:dyDescent="0.35">
      <c r="A33" s="20" t="s">
        <v>24</v>
      </c>
      <c r="B33" s="21" t="s">
        <v>25</v>
      </c>
      <c r="C33" s="21" t="s">
        <v>26</v>
      </c>
      <c r="D33" s="11"/>
      <c r="E33" s="22" t="s">
        <v>36</v>
      </c>
      <c r="F33" s="23" t="s">
        <v>37</v>
      </c>
      <c r="G33" s="23" t="s">
        <v>38</v>
      </c>
    </row>
    <row r="34" spans="1:7" ht="26" x14ac:dyDescent="0.3">
      <c r="A34" s="24"/>
      <c r="B34" s="25"/>
      <c r="C34" s="25"/>
      <c r="D34" s="11"/>
      <c r="E34" s="26" t="s">
        <v>39</v>
      </c>
      <c r="F34" s="27">
        <v>89500</v>
      </c>
      <c r="G34" s="4">
        <v>0</v>
      </c>
    </row>
    <row r="35" spans="1:7" ht="26" x14ac:dyDescent="0.3">
      <c r="A35" s="21" t="s">
        <v>27</v>
      </c>
      <c r="B35" s="28">
        <v>26635.040000000001</v>
      </c>
      <c r="C35" s="28">
        <v>39991.339999999997</v>
      </c>
      <c r="D35" s="11"/>
      <c r="E35" s="26" t="s">
        <v>40</v>
      </c>
      <c r="F35" s="27">
        <v>4200</v>
      </c>
      <c r="G35" s="4">
        <v>3600</v>
      </c>
    </row>
    <row r="36" spans="1:7" ht="26" x14ac:dyDescent="0.3">
      <c r="A36" s="21" t="s">
        <v>28</v>
      </c>
      <c r="B36" s="28">
        <v>20616.759999999998</v>
      </c>
      <c r="C36" s="28">
        <v>20618.82</v>
      </c>
      <c r="D36" s="11"/>
      <c r="E36" s="26" t="s">
        <v>41</v>
      </c>
      <c r="F36" s="27">
        <v>1000</v>
      </c>
      <c r="G36" s="4">
        <v>2100</v>
      </c>
    </row>
    <row r="37" spans="1:7" ht="26" x14ac:dyDescent="0.3">
      <c r="A37" s="21" t="s">
        <v>29</v>
      </c>
      <c r="B37" s="28">
        <v>40320.839999999997</v>
      </c>
      <c r="C37" s="28">
        <v>40329.54</v>
      </c>
      <c r="D37" s="11"/>
      <c r="E37" s="26" t="s">
        <v>30</v>
      </c>
      <c r="F37" s="27">
        <v>0</v>
      </c>
      <c r="G37" s="4">
        <v>920</v>
      </c>
    </row>
    <row r="38" spans="1:7" ht="31" customHeight="1" x14ac:dyDescent="0.35">
      <c r="A38" s="29" t="s">
        <v>31</v>
      </c>
      <c r="B38" s="30">
        <v>87572.64</v>
      </c>
      <c r="C38" s="30">
        <v>100939.7</v>
      </c>
      <c r="D38" s="11"/>
      <c r="E38" s="26" t="s">
        <v>42</v>
      </c>
      <c r="F38" s="27">
        <v>2700</v>
      </c>
      <c r="G38" s="4">
        <v>1300</v>
      </c>
    </row>
    <row r="39" spans="1:7" ht="21" x14ac:dyDescent="0.25">
      <c r="A39" s="3"/>
      <c r="B39" s="11"/>
      <c r="C39" s="11"/>
      <c r="D39" s="11"/>
      <c r="E39" s="26" t="s">
        <v>32</v>
      </c>
      <c r="F39" s="27">
        <v>1100</v>
      </c>
      <c r="G39" s="4">
        <v>1200</v>
      </c>
    </row>
    <row r="40" spans="1:7" ht="21" x14ac:dyDescent="0.25">
      <c r="A40" s="3"/>
      <c r="B40" s="11"/>
      <c r="C40" s="11"/>
      <c r="D40" s="11"/>
      <c r="E40" s="26" t="s">
        <v>33</v>
      </c>
      <c r="F40" s="27">
        <v>450</v>
      </c>
      <c r="G40" s="4">
        <v>550</v>
      </c>
    </row>
    <row r="41" spans="1:7" ht="21" x14ac:dyDescent="0.25">
      <c r="A41" s="3"/>
      <c r="B41" s="11"/>
      <c r="C41" s="11"/>
      <c r="D41" s="11"/>
      <c r="E41" s="26" t="s">
        <v>43</v>
      </c>
      <c r="F41" s="27">
        <v>3600</v>
      </c>
      <c r="G41" s="4">
        <v>5900</v>
      </c>
    </row>
    <row r="42" spans="1:7" ht="21" x14ac:dyDescent="0.25">
      <c r="A42" s="3"/>
      <c r="B42" s="11"/>
      <c r="C42" s="11"/>
      <c r="D42" s="11"/>
      <c r="E42" s="26" t="s">
        <v>44</v>
      </c>
      <c r="F42" s="27">
        <v>0</v>
      </c>
      <c r="G42" s="4">
        <v>620</v>
      </c>
    </row>
    <row r="43" spans="1:7" ht="22" thickBot="1" x14ac:dyDescent="0.3">
      <c r="A43" s="3"/>
      <c r="B43" s="11"/>
      <c r="C43" s="11"/>
      <c r="D43" s="11"/>
      <c r="E43" s="26" t="s">
        <v>34</v>
      </c>
      <c r="F43" s="31">
        <v>2200</v>
      </c>
      <c r="G43" s="15">
        <v>3900</v>
      </c>
    </row>
    <row r="44" spans="1:7" ht="27" thickTop="1" x14ac:dyDescent="0.3">
      <c r="A44" s="3"/>
      <c r="B44" s="11"/>
      <c r="C44" s="11"/>
      <c r="D44" s="11"/>
      <c r="E44" s="32" t="s">
        <v>45</v>
      </c>
      <c r="F44" s="33">
        <v>104750</v>
      </c>
      <c r="G44" s="34">
        <v>0</v>
      </c>
    </row>
    <row r="45" spans="1:7" ht="26" x14ac:dyDescent="0.3">
      <c r="A45" s="26"/>
      <c r="B45" s="27"/>
      <c r="C45" s="4"/>
      <c r="D45" s="11"/>
      <c r="E45" s="21" t="s">
        <v>46</v>
      </c>
      <c r="F45" s="35">
        <v>15250</v>
      </c>
      <c r="G45" s="36">
        <v>20090</v>
      </c>
    </row>
    <row r="46" spans="1:7" ht="21" x14ac:dyDescent="0.25">
      <c r="A46" s="3"/>
      <c r="B46" s="11"/>
      <c r="C46" s="11"/>
      <c r="D46" s="11"/>
      <c r="E46" s="11"/>
    </row>
    <row r="47" spans="1:7" ht="21" x14ac:dyDescent="0.25">
      <c r="A47" s="3"/>
      <c r="B47" s="11"/>
      <c r="C47" s="11"/>
      <c r="D47" s="11"/>
      <c r="E47" s="11"/>
    </row>
    <row r="48" spans="1:7" ht="21" x14ac:dyDescent="0.25">
      <c r="A48" s="3"/>
      <c r="B48" s="11"/>
      <c r="C48" s="11"/>
      <c r="D48" s="11"/>
      <c r="E48" s="11"/>
    </row>
    <row r="49" spans="1:5" ht="21" x14ac:dyDescent="0.25">
      <c r="A49" s="3"/>
      <c r="B49" s="11"/>
      <c r="C49" s="11"/>
      <c r="D49" s="11"/>
      <c r="E49" s="1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TSH 2020 Financial Summary</vt:lpstr>
      <vt:lpstr>TSH 2014-2019 Financial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Mohanan Unni</dc:creator>
  <cp:lastModifiedBy>Mohanan Unni</cp:lastModifiedBy>
  <dcterms:created xsi:type="dcterms:W3CDTF">2020-02-22T03:36:36Z</dcterms:created>
  <dcterms:modified xsi:type="dcterms:W3CDTF">2022-04-11T14:51:24Z</dcterms:modified>
</cp:coreProperties>
</file>